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45B38CB-17A9-4550-90E3-85E5F6B58003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Field changes duration" sheetId="1" r:id="rId1"/>
    <sheet name="Field changes total count" sheetId="2" r:id="rId2"/>
    <sheet name="Time in field values" sheetId="3" r:id="rId3"/>
    <sheet name="Count of field values" sheetId="4" r:id="rId4"/>
    <sheet name="Export settings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5" l="1"/>
  <c r="A8" i="4"/>
  <c r="A7" i="4"/>
  <c r="A6" i="4"/>
  <c r="A5" i="4"/>
  <c r="A4" i="4"/>
  <c r="A3" i="4"/>
  <c r="A8" i="3"/>
  <c r="A7" i="3"/>
  <c r="A6" i="3"/>
  <c r="A5" i="3"/>
  <c r="A4" i="3"/>
  <c r="A3" i="3"/>
  <c r="A7" i="2"/>
  <c r="A6" i="2"/>
  <c r="A5" i="2"/>
  <c r="A4" i="2"/>
  <c r="A3" i="2"/>
  <c r="A2" i="2"/>
  <c r="I23" i="1"/>
  <c r="C23" i="1"/>
  <c r="I22" i="1"/>
  <c r="C22" i="1"/>
  <c r="I21" i="1"/>
  <c r="C21" i="1"/>
  <c r="I20" i="1"/>
  <c r="C20" i="1"/>
  <c r="I19" i="1"/>
  <c r="C19" i="1"/>
  <c r="I18" i="1"/>
  <c r="C18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<sst xmlns="http://schemas.openxmlformats.org/spreadsheetml/2006/main" count="226" uniqueCount="69">
  <si>
    <t>Date of change</t>
  </si>
  <si>
    <t>Updated by</t>
  </si>
  <si>
    <t>Key</t>
  </si>
  <si>
    <t>Key (Changes duration)</t>
  </si>
  <si>
    <t>Issue Type</t>
  </si>
  <si>
    <t>Issue Type (Changes duration)</t>
  </si>
  <si>
    <t>Summary</t>
  </si>
  <si>
    <t>Summary (Changes duration)</t>
  </si>
  <si>
    <t>Assignee</t>
  </si>
  <si>
    <t>Assignee (Changes duration)</t>
  </si>
  <si>
    <t>Status</t>
  </si>
  <si>
    <t>Status (Changed)</t>
  </si>
  <si>
    <t>Status (Changes duration)</t>
  </si>
  <si>
    <t>Priority</t>
  </si>
  <si>
    <t>Priority (Changed)</t>
  </si>
  <si>
    <t>Priority (Changes duration)</t>
  </si>
  <si>
    <t>Bug</t>
  </si>
  <si>
    <t>Review Slow App Performance Reports</t>
  </si>
  <si>
    <t>IN PROGRESS</t>
  </si>
  <si>
    <t>Low</t>
  </si>
  <si>
    <t>Cody Fisher</t>
  </si>
  <si>
    <t>Unexpected error during report generation</t>
  </si>
  <si>
    <t>REOPENED</t>
  </si>
  <si>
    <t>High</t>
  </si>
  <si>
    <t>Emily Johnson</t>
  </si>
  <si>
    <t>Users cannot submit tickets</t>
  </si>
  <si>
    <t>TO DO</t>
  </si>
  <si>
    <t>Medium</t>
  </si>
  <si>
    <t>Task</t>
  </si>
  <si>
    <t>Account locked after multiple failed attempts</t>
  </si>
  <si>
    <t>DONE</t>
  </si>
  <si>
    <t>Get feedback from a customer</t>
  </si>
  <si>
    <t>Unassigned</t>
  </si>
  <si>
    <t>Button not clickable on mobile</t>
  </si>
  <si>
    <t>Highest</t>
  </si>
  <si>
    <t>Work item</t>
  </si>
  <si>
    <t>Total, q-ty</t>
  </si>
  <si>
    <t>Total</t>
  </si>
  <si>
    <t>Field type is not supported</t>
  </si>
  <si>
    <t>James Smith</t>
  </si>
  <si>
    <t>-</t>
  </si>
  <si>
    <t>Setting</t>
  </si>
  <si>
    <t>Info</t>
  </si>
  <si>
    <t>Organization</t>
  </si>
  <si>
    <t>Exported Time</t>
  </si>
  <si>
    <t>April 24, 2026 at 12:14 PM (+03:00)</t>
  </si>
  <si>
    <t>Exported By</t>
  </si>
  <si>
    <t>Page</t>
  </si>
  <si>
    <t>Main page</t>
  </si>
  <si>
    <t>Active Mode</t>
  </si>
  <si>
    <t>Table View</t>
  </si>
  <si>
    <t>Space</t>
  </si>
  <si>
    <t>SUPPORT [SUP]</t>
  </si>
  <si>
    <t>Updated By</t>
  </si>
  <si>
    <t>Any User</t>
  </si>
  <si>
    <t>Date Range From</t>
  </si>
  <si>
    <t>03/26/2026</t>
  </si>
  <si>
    <t>Date Range To</t>
  </si>
  <si>
    <t>Sort Order</t>
  </si>
  <si>
    <t>Date of change - ↓ (DESC), Priority - ↑ (ASC), Key - ↓ (DESC)</t>
  </si>
  <si>
    <t>Work Item Filter</t>
  </si>
  <si>
    <t>None</t>
  </si>
  <si>
    <t>Transition Filters</t>
  </si>
  <si>
    <t>Work Items</t>
  </si>
  <si>
    <t>6</t>
  </si>
  <si>
    <t>Changes</t>
  </si>
  <si>
    <t>16</t>
  </si>
  <si>
    <t>Time Format</t>
  </si>
  <si>
    <t>Pretty (Example - "3 days, 7 hours, 45 minutes")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</si>
</sst>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rgb="FF0000FF"/>
      <name val="Calibri"/>
      <family val="2"/>
    </font>
    <font>
      <u/>
      <sz val="12"/>
      <color rgb="FF0000FF"/>
      <name val="Calibri"/>
      <family val="2"/>
    </font>
    <font>
      <sz val="12"/>
      <color rgb="FFB7B9BE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E7E7"/>
        <bgColor indexed="64"/>
      </patternFill>
    </fill>
    <fill>
      <patternFill patternType="solid">
        <fgColor rgb="FFDDFADE"/>
        <bgColor indexed="64"/>
      </patternFill>
    </fill>
    <fill>
      <patternFill patternType="solid">
        <fgColor rgb="FFF3F0FF"/>
        <bgColor indexed="64"/>
      </patternFill>
    </fill>
    <fill>
      <patternFill patternType="solid">
        <fgColor rgb="FFEBEC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/>
    <xf numFmtId="0" fontId="1" fillId="0" borderId="1" xfId="0" applyNumberFormat="1" applyFont="1" applyBorder="1"/>
    <xf numFmtId="0" fontId="2" fillId="0" borderId="1" xfId="0" applyNumberFormat="1" applyFont="1" applyBorder="1"/>
    <xf numFmtId="46" fontId="1" fillId="0" borderId="1" xfId="0" applyNumberFormat="1" applyFont="1" applyBorder="1"/>
    <xf numFmtId="0" fontId="3" fillId="0" borderId="0" xfId="0" applyNumberFormat="1" applyFont="1"/>
    <xf numFmtId="0" fontId="3" fillId="2" borderId="0" xfId="0" applyNumberFormat="1" applyFont="1" applyFill="1"/>
    <xf numFmtId="46" fontId="1" fillId="0" borderId="0" xfId="0" applyNumberFormat="1" applyFont="1"/>
    <xf numFmtId="0" fontId="0" fillId="2" borderId="0" xfId="0" applyNumberFormat="1" applyFill="1"/>
    <xf numFmtId="0" fontId="0" fillId="3" borderId="0" xfId="0" applyNumberFormat="1" applyFill="1"/>
    <xf numFmtId="0" fontId="0" fillId="4" borderId="0" xfId="0" applyNumberFormat="1" applyFill="1"/>
    <xf numFmtId="0" fontId="3" fillId="4" borderId="0" xfId="0" applyNumberFormat="1" applyFont="1" applyFill="1"/>
    <xf numFmtId="0" fontId="1" fillId="0" borderId="2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/>
    <xf numFmtId="0" fontId="4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5" borderId="2" xfId="0" applyNumberFormat="1" applyFont="1" applyFill="1" applyBorder="1" applyAlignment="1">
      <alignment horizontal="center" vertical="center"/>
    </xf>
    <xf numFmtId="0" fontId="0" fillId="5" borderId="2" xfId="0" applyNumberForma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left" vertical="center"/>
    </xf>
    <xf numFmtId="46" fontId="0" fillId="0" borderId="2" xfId="0" applyNumberFormat="1" applyBorder="1" applyAlignment="1">
      <alignment horizontal="center" vertical="center"/>
    </xf>
    <xf numFmtId="46" fontId="4" fillId="0" borderId="2" xfId="0" applyNumberFormat="1" applyFont="1" applyBorder="1" applyAlignment="1">
      <alignment horizontal="center" vertical="center"/>
    </xf>
    <xf numFmtId="46" fontId="1" fillId="0" borderId="3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left" vertical="top" wrapText="1"/>
    </xf>
    <xf numFmtId="0" fontId="0" fillId="0" borderId="2" xfId="0" applyNumberForma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left" vertical="top" wrapText="1"/>
    </xf>
    <xf numFmtId="0" fontId="1" fillId="5" borderId="2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horizontal="center" vertical="center"/>
    </xf>
    <xf numFmtId="22" fontId="1" fillId="0" borderId="1" xfId="0" applyNumberFormat="1" applyFont="1" applyBorder="1"/>
    <xf numFmtId="22" fontId="0" fillId="0" borderId="0" xfId="0" applyNumberFormat="1"/>
    <xf numFmtId="22" fontId="0" fillId="4" borderId="0" xfId="0" applyNumberFormat="1" applyFill="1"/>
    <xf numFmtId="0" fontId="0" fillId="0" borderId="0" xfId="0" applyNumberFormat="1" applyAlignment="1">
      <alignment wrapText="1"/>
    </xf>
    <xf numFmtId="0" fontId="1" fillId="0" borderId="0" xfId="0" applyNumberFormat="1" applyFont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0" fontId="0" fillId="4" borderId="0" xfId="0" applyNumberFormat="1" applyFill="1" applyAlignment="1">
      <alignment wrapText="1"/>
    </xf>
    <xf numFmtId="0" fontId="1" fillId="5" borderId="2" xfId="0" applyNumberFormat="1" applyFont="1" applyFill="1" applyBorder="1" applyAlignment="1">
      <alignment horizontal="left" vertical="center" wrapText="1"/>
    </xf>
    <xf numFmtId="0" fontId="1" fillId="5" borderId="2" xfId="0" applyNumberFormat="1" applyFont="1" applyFill="1" applyBorder="1" applyAlignment="1">
      <alignment horizontal="center" vertical="center" wrapText="1"/>
    </xf>
    <xf numFmtId="0" fontId="1" fillId="5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zoomScale="82" zoomScaleNormal="82" workbookViewId="0">
      <pane ySplit="1" topLeftCell="A6" activePane="bottomLeft" state="frozen"/>
      <selection pane="bottomLeft" activeCell="G27" sqref="G27"/>
    </sheetView>
  </sheetViews>
  <sheetFormatPr defaultRowHeight="14.4" x14ac:dyDescent="0.3"/>
  <cols>
    <col min="1" max="1" width="17.296875" customWidth="1"/>
    <col min="2" max="2" width="12.3984375" customWidth="1"/>
    <col min="3" max="3" width="7" customWidth="1"/>
    <col min="4" max="4" width="11.69921875" customWidth="1"/>
    <col min="5" max="5" width="9" customWidth="1"/>
    <col min="6" max="6" width="16.59765625" customWidth="1"/>
    <col min="7" max="7" width="24.296875" customWidth="1"/>
    <col min="8" max="8" width="17.69921875" customWidth="1"/>
    <col min="9" max="9" width="13" customWidth="1"/>
    <col min="10" max="10" width="15.8984375" customWidth="1"/>
    <col min="11" max="11" width="12" customWidth="1"/>
    <col min="12" max="12" width="12.09765625" customWidth="1"/>
    <col min="13" max="13" width="14.5" customWidth="1"/>
    <col min="14" max="15" width="10.3984375" customWidth="1"/>
    <col min="16" max="16" width="16.09765625" customWidth="1"/>
  </cols>
  <sheetData>
    <row r="1" spans="1:16" s="35" customFormat="1" ht="31.2" x14ac:dyDescent="0.3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</row>
    <row r="2" spans="1:16" ht="31.2" x14ac:dyDescent="0.3">
      <c r="A2" s="30">
        <v>46136.510023148148</v>
      </c>
      <c r="B2" s="1"/>
      <c r="C2" s="2" t="str">
        <f>HYPERLINK("https://reklamanataliak.atlassian.net/browse/SUP-32", "SUP-32")</f>
        <v>SUP-32</v>
      </c>
      <c r="D2" s="3">
        <v>78.9296875</v>
      </c>
      <c r="E2" s="1" t="s">
        <v>16</v>
      </c>
      <c r="F2" s="3">
        <v>78.9296875</v>
      </c>
      <c r="G2" s="36" t="s">
        <v>17</v>
      </c>
      <c r="H2" s="3">
        <v>78.9296875</v>
      </c>
      <c r="I2" s="2" t="str">
        <f>HYPERLINK("https://reklamanataliak.atlassian.net/people/712020:37139169-c7eb-4ead-973d-ce3070c060e8", "James Smith")</f>
        <v>James Smith</v>
      </c>
      <c r="J2" s="3">
        <v>28.979467592592595</v>
      </c>
      <c r="K2" s="1" t="s">
        <v>18</v>
      </c>
      <c r="L2" s="1"/>
      <c r="M2" s="3">
        <v>62.722465277777786</v>
      </c>
      <c r="N2" s="1" t="s">
        <v>19</v>
      </c>
      <c r="O2" s="1"/>
      <c r="P2" s="3">
        <v>29.75627314814815</v>
      </c>
    </row>
    <row r="3" spans="1:16" ht="31.2" x14ac:dyDescent="0.3">
      <c r="A3" s="31">
        <v>46107.488900462966</v>
      </c>
      <c r="B3" t="s">
        <v>20</v>
      </c>
      <c r="C3" s="4" t="str">
        <f>HYPERLINK("https://reklamanataliak.atlassian.net/browse/SUP-32", "SUP-32")</f>
        <v>SUP-32</v>
      </c>
      <c r="E3" t="s">
        <v>16</v>
      </c>
      <c r="G3" s="33" t="s">
        <v>17</v>
      </c>
      <c r="I3" s="5" t="str">
        <f>HYPERLINK("https://reklamanataliak.atlassian.net/people/712020:3c1dd9a9-acc9-48bf-b283-b394c6854144", "Cody Fisher")</f>
        <v>Cody Fisher</v>
      </c>
      <c r="J3" s="6">
        <v>33.746192129629634</v>
      </c>
      <c r="K3" t="s">
        <v>18</v>
      </c>
      <c r="N3" t="s">
        <v>19</v>
      </c>
    </row>
    <row r="4" spans="1:16" ht="31.2" x14ac:dyDescent="0.3">
      <c r="A4" s="30">
        <v>46136.510023148148</v>
      </c>
      <c r="B4" s="1"/>
      <c r="C4" s="2" t="str">
        <f>HYPERLINK("https://reklamanataliak.atlassian.net/browse/SUP-28", "SUP-28")</f>
        <v>SUP-28</v>
      </c>
      <c r="D4" s="3">
        <v>87.714826388888881</v>
      </c>
      <c r="E4" s="1" t="s">
        <v>16</v>
      </c>
      <c r="F4" s="3">
        <v>87.714826388888881</v>
      </c>
      <c r="G4" s="36" t="s">
        <v>21</v>
      </c>
      <c r="H4" s="3">
        <v>87.714826388888881</v>
      </c>
      <c r="I4" s="2" t="str">
        <f>HYPERLINK("https://reklamanataliak.atlassian.net/people/70121:bb60bde1-ecc7-4302-95a8-60f6c4c5bb0e", "Emily Johnson")</f>
        <v>Emily Johnson</v>
      </c>
      <c r="J4" s="3">
        <v>27.914178240740739</v>
      </c>
      <c r="K4" s="1" t="s">
        <v>22</v>
      </c>
      <c r="L4" s="1"/>
      <c r="M4" s="3">
        <v>27.90732638888889</v>
      </c>
      <c r="N4" s="1" t="s">
        <v>19</v>
      </c>
      <c r="O4" s="1"/>
      <c r="P4" s="3">
        <v>27.907754629629625</v>
      </c>
    </row>
    <row r="5" spans="1:16" ht="31.2" x14ac:dyDescent="0.3">
      <c r="A5" s="31">
        <v>46107.500069444446</v>
      </c>
      <c r="B5" t="s">
        <v>20</v>
      </c>
      <c r="C5" s="4" t="str">
        <f>HYPERLINK("https://reklamanataliak.atlassian.net/browse/SUP-28", "SUP-28")</f>
        <v>SUP-28</v>
      </c>
      <c r="E5" t="s">
        <v>16</v>
      </c>
      <c r="G5" s="33" t="s">
        <v>21</v>
      </c>
      <c r="I5" s="5" t="str">
        <f>HYPERLINK("https://reklamanataliak.atlassian.net/people/712020:3c1dd9a9-acc9-48bf-b283-b394c6854144", "Cody Fisher")</f>
        <v>Cody Fisher</v>
      </c>
      <c r="J5" s="6">
        <v>8.2060185185185187E-3</v>
      </c>
      <c r="K5" t="s">
        <v>18</v>
      </c>
      <c r="N5" t="s">
        <v>23</v>
      </c>
    </row>
    <row r="6" spans="1:16" ht="31.2" x14ac:dyDescent="0.3">
      <c r="A6" s="31">
        <v>46107.491932870369</v>
      </c>
      <c r="B6" t="s">
        <v>24</v>
      </c>
      <c r="C6" s="4" t="str">
        <f>HYPERLINK("https://reklamanataliak.atlassian.net/browse/SUP-28", "SUP-28")</f>
        <v>SUP-28</v>
      </c>
      <c r="E6" t="s">
        <v>16</v>
      </c>
      <c r="G6" s="33" t="s">
        <v>21</v>
      </c>
      <c r="I6" s="4" t="str">
        <f>HYPERLINK("https://reklamanataliak.atlassian.net/people/712020:3c1dd9a9-acc9-48bf-b283-b394c6854144", "Cody Fisher")</f>
        <v>Cody Fisher</v>
      </c>
      <c r="K6" t="s">
        <v>18</v>
      </c>
      <c r="N6" s="7" t="s">
        <v>19</v>
      </c>
      <c r="O6" s="8" t="s">
        <v>23</v>
      </c>
      <c r="P6" s="6">
        <v>0.7801273148148149</v>
      </c>
    </row>
    <row r="7" spans="1:16" ht="31.2" x14ac:dyDescent="0.3">
      <c r="A7" s="31">
        <v>46107.491863425923</v>
      </c>
      <c r="B7" t="s">
        <v>24</v>
      </c>
      <c r="C7" s="4" t="str">
        <f>HYPERLINK("https://reklamanataliak.atlassian.net/browse/SUP-28", "SUP-28")</f>
        <v>SUP-28</v>
      </c>
      <c r="E7" t="s">
        <v>16</v>
      </c>
      <c r="G7" s="33" t="s">
        <v>21</v>
      </c>
      <c r="I7" s="5" t="str">
        <f>HYPERLINK("https://reklamanataliak.atlassian.net/people/70121:bb60bde1-ecc7-4302-95a8-60f6c4c5bb0e", "Emily Johnson")</f>
        <v>Emily Johnson</v>
      </c>
      <c r="J7" s="6">
        <v>58.738333333333337</v>
      </c>
      <c r="K7" t="s">
        <v>18</v>
      </c>
      <c r="N7" t="s">
        <v>19</v>
      </c>
    </row>
    <row r="8" spans="1:16" ht="15.6" x14ac:dyDescent="0.3">
      <c r="A8" s="30">
        <v>46136.510023148148</v>
      </c>
      <c r="B8" s="1"/>
      <c r="C8" s="2" t="str">
        <f>HYPERLINK("https://reklamanataliak.atlassian.net/browse/SUP-45", "SUP-45")</f>
        <v>SUP-45</v>
      </c>
      <c r="D8" s="3">
        <v>28.953182870370373</v>
      </c>
      <c r="E8" s="1" t="s">
        <v>16</v>
      </c>
      <c r="F8" s="3">
        <v>28.953182870370373</v>
      </c>
      <c r="G8" s="36" t="s">
        <v>25</v>
      </c>
      <c r="H8" s="3">
        <v>28.953182870370373</v>
      </c>
      <c r="I8" s="2" t="str">
        <f>HYPERLINK("https://reklamanataliak.atlassian.net/people/712020:3c1dd9a9-acc9-48bf-b283-b394c6854144", "Cody Fisher")</f>
        <v>Cody Fisher</v>
      </c>
      <c r="J8" s="3">
        <v>28.953182870370373</v>
      </c>
      <c r="K8" s="1" t="s">
        <v>26</v>
      </c>
      <c r="L8" s="1"/>
      <c r="M8" s="3">
        <v>28.953182870370373</v>
      </c>
      <c r="N8" s="1" t="s">
        <v>27</v>
      </c>
      <c r="O8" s="1"/>
      <c r="P8" s="3">
        <v>28.953182870370373</v>
      </c>
    </row>
    <row r="9" spans="1:16" ht="15.6" x14ac:dyDescent="0.3">
      <c r="A9" s="32">
        <v>46107.515173611115</v>
      </c>
      <c r="B9" s="9" t="s">
        <v>24</v>
      </c>
      <c r="C9" s="10" t="str">
        <f>HYPERLINK("https://reklamanataliak.atlassian.net/browse/SUP-45", "SUP-45")</f>
        <v>SUP-45</v>
      </c>
      <c r="D9" s="9"/>
      <c r="E9" s="9" t="s">
        <v>16</v>
      </c>
      <c r="F9" s="9"/>
      <c r="G9" s="37" t="s">
        <v>25</v>
      </c>
      <c r="H9" s="9"/>
      <c r="I9" s="10" t="str">
        <f>HYPERLINK("https://reklamanataliak.atlassian.net/people/712020:3c1dd9a9-acc9-48bf-b283-b394c6854144", "Cody Fisher")</f>
        <v>Cody Fisher</v>
      </c>
      <c r="J9" s="9"/>
      <c r="K9" s="9" t="s">
        <v>26</v>
      </c>
      <c r="L9" s="9"/>
      <c r="M9" s="9"/>
      <c r="N9" s="9" t="s">
        <v>27</v>
      </c>
      <c r="O9" s="9"/>
      <c r="P9" s="9"/>
    </row>
    <row r="10" spans="1:16" ht="31.2" x14ac:dyDescent="0.3">
      <c r="A10" s="30">
        <v>46136.510023148148</v>
      </c>
      <c r="B10" s="1"/>
      <c r="C10" s="2" t="str">
        <f>HYPERLINK("https://reklamanataliak.atlassian.net/browse/SUP-36", "SUP-36")</f>
        <v>SUP-36</v>
      </c>
      <c r="D10" s="3">
        <v>28.975347222222222</v>
      </c>
      <c r="E10" s="1" t="s">
        <v>28</v>
      </c>
      <c r="F10" s="3">
        <v>28.975347222222222</v>
      </c>
      <c r="G10" s="36" t="s">
        <v>29</v>
      </c>
      <c r="H10" s="3">
        <v>28.975347222222222</v>
      </c>
      <c r="I10" s="2" t="str">
        <f>HYPERLINK("https://reklamanataliak.atlassian.net/people/70121:bb60bde1-ecc7-4302-95a8-60f6c4c5bb0e", "Emily Johnson")</f>
        <v>Emily Johnson</v>
      </c>
      <c r="J10" s="3">
        <v>28.975347222222222</v>
      </c>
      <c r="K10" s="1" t="s">
        <v>30</v>
      </c>
      <c r="L10" s="1"/>
      <c r="M10" s="3">
        <v>28.962951388888893</v>
      </c>
      <c r="N10" s="1" t="s">
        <v>27</v>
      </c>
      <c r="O10" s="1"/>
      <c r="P10" s="3">
        <v>28.975347222222222</v>
      </c>
    </row>
    <row r="11" spans="1:16" ht="31.2" x14ac:dyDescent="0.3">
      <c r="A11" s="31">
        <v>46107.50540509259</v>
      </c>
      <c r="B11" t="s">
        <v>24</v>
      </c>
      <c r="C11" s="4" t="str">
        <f>HYPERLINK("https://reklamanataliak.atlassian.net/browse/SUP-36", "SUP-36")</f>
        <v>SUP-36</v>
      </c>
      <c r="E11" t="s">
        <v>28</v>
      </c>
      <c r="G11" s="33" t="s">
        <v>29</v>
      </c>
      <c r="I11" s="4" t="str">
        <f>HYPERLINK("https://reklamanataliak.atlassian.net/people/70121:bb60bde1-ecc7-4302-95a8-60f6c4c5bb0e", "Emily Johnson")</f>
        <v>Emily Johnson</v>
      </c>
      <c r="K11" s="7" t="s">
        <v>18</v>
      </c>
      <c r="L11" s="8" t="s">
        <v>30</v>
      </c>
      <c r="M11" s="6">
        <v>4.6296296296296294E-5</v>
      </c>
      <c r="N11" t="s">
        <v>27</v>
      </c>
    </row>
    <row r="12" spans="1:16" ht="31.2" x14ac:dyDescent="0.3">
      <c r="A12" s="31">
        <v>46107.505358796298</v>
      </c>
      <c r="B12" t="s">
        <v>24</v>
      </c>
      <c r="C12" s="4" t="str">
        <f>HYPERLINK("https://reklamanataliak.atlassian.net/browse/SUP-36", "SUP-36")</f>
        <v>SUP-36</v>
      </c>
      <c r="E12" t="s">
        <v>28</v>
      </c>
      <c r="G12" s="33" t="s">
        <v>29</v>
      </c>
      <c r="I12" s="4" t="str">
        <f>HYPERLINK("https://reklamanataliak.atlassian.net/people/70121:bb60bde1-ecc7-4302-95a8-60f6c4c5bb0e", "Emily Johnson")</f>
        <v>Emily Johnson</v>
      </c>
      <c r="K12" s="7" t="s">
        <v>26</v>
      </c>
      <c r="L12" s="8" t="s">
        <v>18</v>
      </c>
      <c r="M12" s="6">
        <v>1.2349537037037039E-2</v>
      </c>
      <c r="N12" t="s">
        <v>27</v>
      </c>
    </row>
    <row r="13" spans="1:16" ht="31.2" x14ac:dyDescent="0.3">
      <c r="A13" s="32">
        <v>46107.493009259262</v>
      </c>
      <c r="B13" s="9" t="s">
        <v>24</v>
      </c>
      <c r="C13" s="10" t="str">
        <f>HYPERLINK("https://reklamanataliak.atlassian.net/browse/SUP-36", "SUP-36")</f>
        <v>SUP-36</v>
      </c>
      <c r="D13" s="9"/>
      <c r="E13" s="9" t="s">
        <v>28</v>
      </c>
      <c r="F13" s="9"/>
      <c r="G13" s="37" t="s">
        <v>29</v>
      </c>
      <c r="H13" s="9"/>
      <c r="I13" s="10" t="str">
        <f>HYPERLINK("https://reklamanataliak.atlassian.net/people/70121:bb60bde1-ecc7-4302-95a8-60f6c4c5bb0e", "Emily Johnson")</f>
        <v>Emily Johnson</v>
      </c>
      <c r="J13" s="9"/>
      <c r="K13" s="9" t="s">
        <v>26</v>
      </c>
      <c r="L13" s="9"/>
      <c r="M13" s="9"/>
      <c r="N13" s="9" t="s">
        <v>27</v>
      </c>
      <c r="O13" s="9"/>
      <c r="P13" s="9"/>
    </row>
    <row r="14" spans="1:16" ht="15.6" x14ac:dyDescent="0.3">
      <c r="A14" s="30">
        <v>46136.510023148148</v>
      </c>
      <c r="B14" s="1"/>
      <c r="C14" s="2" t="str">
        <f>HYPERLINK("https://reklamanataliak.atlassian.net/browse/SUP-35", "SUP-35")</f>
        <v>SUP-35</v>
      </c>
      <c r="D14" s="3">
        <v>63.938101851851854</v>
      </c>
      <c r="E14" s="1" t="s">
        <v>28</v>
      </c>
      <c r="F14" s="3">
        <v>63.938101851851854</v>
      </c>
      <c r="G14" s="36" t="s">
        <v>31</v>
      </c>
      <c r="H14" s="3">
        <v>63.938101851851854</v>
      </c>
      <c r="I14" s="2" t="str">
        <f>HYPERLINK("https://reklamanataliak.atlassian.net/people/712020:37139169-c7eb-4ead-973d-ce3070c060e8", "James Smith")</f>
        <v>James Smith</v>
      </c>
      <c r="J14" s="3">
        <v>28.97666666666667</v>
      </c>
      <c r="K14" s="1" t="s">
        <v>18</v>
      </c>
      <c r="L14" s="1"/>
      <c r="M14" s="3">
        <v>62.725995370370377</v>
      </c>
      <c r="N14" s="1" t="s">
        <v>27</v>
      </c>
      <c r="O14" s="1"/>
      <c r="P14" s="3">
        <v>63.938101851851854</v>
      </c>
    </row>
    <row r="15" spans="1:16" ht="15.6" x14ac:dyDescent="0.3">
      <c r="A15" s="31">
        <v>46107.491689814815</v>
      </c>
      <c r="B15" t="s">
        <v>24</v>
      </c>
      <c r="C15" s="4" t="str">
        <f>HYPERLINK("https://reklamanataliak.atlassian.net/browse/SUP-35", "SUP-35")</f>
        <v>SUP-35</v>
      </c>
      <c r="E15" t="s">
        <v>28</v>
      </c>
      <c r="G15" s="33" t="s">
        <v>31</v>
      </c>
      <c r="I15" s="5" t="str">
        <f>HYPERLINK("https://reklamanataliak.atlassian.net/people/712020:3c1dd9a9-acc9-48bf-b283-b394c6854144", "Cody Fisher")</f>
        <v>Cody Fisher</v>
      </c>
      <c r="J15" s="6">
        <v>2.7777777777777778E-4</v>
      </c>
      <c r="K15" t="s">
        <v>18</v>
      </c>
      <c r="N15" t="s">
        <v>27</v>
      </c>
    </row>
    <row r="16" spans="1:16" ht="15.6" x14ac:dyDescent="0.3">
      <c r="A16" s="31">
        <v>46107.491423611114</v>
      </c>
      <c r="B16" t="s">
        <v>24</v>
      </c>
      <c r="C16" s="4" t="str">
        <f>HYPERLINK("https://reklamanataliak.atlassian.net/browse/SUP-35", "SUP-35")</f>
        <v>SUP-35</v>
      </c>
      <c r="E16" t="s">
        <v>28</v>
      </c>
      <c r="G16" s="33" t="s">
        <v>31</v>
      </c>
      <c r="I16" s="5" t="str">
        <f>HYPERLINK("https://reklamanataliak.atlassian.net/people/70121:bb60bde1-ecc7-4302-95a8-60f6c4c5bb0e", "Emily Johnson")</f>
        <v>Emily Johnson</v>
      </c>
      <c r="J16" s="6">
        <v>5.7870370370370366E-5</v>
      </c>
      <c r="K16" t="s">
        <v>18</v>
      </c>
      <c r="N16" t="s">
        <v>27</v>
      </c>
    </row>
    <row r="17" spans="1:16" ht="15.6" x14ac:dyDescent="0.3">
      <c r="A17" s="31">
        <v>46107.491365740738</v>
      </c>
      <c r="B17" t="s">
        <v>24</v>
      </c>
      <c r="C17" s="4" t="str">
        <f>HYPERLINK("https://reklamanataliak.atlassian.net/browse/SUP-35", "SUP-35")</f>
        <v>SUP-35</v>
      </c>
      <c r="E17" t="s">
        <v>28</v>
      </c>
      <c r="G17" s="33" t="s">
        <v>31</v>
      </c>
      <c r="I17" s="7" t="s">
        <v>32</v>
      </c>
      <c r="J17" s="6">
        <v>34.961111111111116</v>
      </c>
      <c r="K17" t="s">
        <v>18</v>
      </c>
      <c r="N17" t="s">
        <v>27</v>
      </c>
    </row>
    <row r="18" spans="1:16" ht="15.6" x14ac:dyDescent="0.3">
      <c r="A18" s="30">
        <v>46136.510023148148</v>
      </c>
      <c r="B18" s="1"/>
      <c r="C18" s="2" t="str">
        <f t="shared" ref="C18:C23" si="0">HYPERLINK("https://reklamanataliak.atlassian.net/browse/SUP-37", "SUP-37")</f>
        <v>SUP-37</v>
      </c>
      <c r="D18" s="3">
        <v>28.974479166666669</v>
      </c>
      <c r="E18" s="1" t="s">
        <v>16</v>
      </c>
      <c r="F18" s="3">
        <v>28.974479166666669</v>
      </c>
      <c r="G18" s="36" t="s">
        <v>33</v>
      </c>
      <c r="H18" s="3">
        <v>28.974479166666669</v>
      </c>
      <c r="I18" s="2" t="str">
        <f>HYPERLINK("https://reklamanataliak.atlassian.net/people/70121:bb60bde1-ecc7-4302-95a8-60f6c4c5bb0e", "Emily Johnson")</f>
        <v>Emily Johnson</v>
      </c>
      <c r="J18" s="3">
        <v>24.883206018518518</v>
      </c>
      <c r="K18" s="1" t="s">
        <v>18</v>
      </c>
      <c r="L18" s="1"/>
      <c r="M18" s="3">
        <v>28.974131944444448</v>
      </c>
      <c r="N18" s="1" t="s">
        <v>34</v>
      </c>
      <c r="O18" s="1"/>
      <c r="P18" s="3">
        <v>28.974178240740741</v>
      </c>
    </row>
    <row r="19" spans="1:16" ht="15.6" x14ac:dyDescent="0.3">
      <c r="A19" s="31">
        <v>46107.498807870368</v>
      </c>
      <c r="B19" t="s">
        <v>20</v>
      </c>
      <c r="C19" s="4" t="str">
        <f t="shared" si="0"/>
        <v>SUP-37</v>
      </c>
      <c r="E19" t="s">
        <v>16</v>
      </c>
      <c r="G19" s="33" t="s">
        <v>33</v>
      </c>
      <c r="I19" s="5" t="str">
        <f>HYPERLINK("https://reklamanataliak.atlassian.net/people/712020:3c1dd9a9-acc9-48bf-b283-b394c6854144", "Cody Fisher")</f>
        <v>Cody Fisher</v>
      </c>
      <c r="J19" s="6">
        <v>2.8935185185185189E-4</v>
      </c>
      <c r="K19" t="s">
        <v>18</v>
      </c>
      <c r="N19" t="s">
        <v>34</v>
      </c>
    </row>
    <row r="20" spans="1:16" ht="15.6" x14ac:dyDescent="0.3">
      <c r="A20" s="31">
        <v>46107.498518518521</v>
      </c>
      <c r="B20" t="s">
        <v>24</v>
      </c>
      <c r="C20" s="4" t="str">
        <f t="shared" si="0"/>
        <v>SUP-37</v>
      </c>
      <c r="E20" t="s">
        <v>16</v>
      </c>
      <c r="G20" s="33" t="s">
        <v>33</v>
      </c>
      <c r="I20" s="5" t="str">
        <f>HYPERLINK("https://reklamanataliak.atlassian.net/people/70121:bb60bde1-ecc7-4302-95a8-60f6c4c5bb0e", "Emily Johnson")</f>
        <v>Emily Johnson</v>
      </c>
      <c r="J20" s="6">
        <v>4.6527777777777774E-3</v>
      </c>
      <c r="K20" t="s">
        <v>18</v>
      </c>
      <c r="N20" t="s">
        <v>34</v>
      </c>
    </row>
    <row r="21" spans="1:16" ht="15.6" x14ac:dyDescent="0.3">
      <c r="A21" s="31">
        <v>46107.49422453704</v>
      </c>
      <c r="B21" t="s">
        <v>24</v>
      </c>
      <c r="C21" s="4" t="str">
        <f t="shared" si="0"/>
        <v>SUP-37</v>
      </c>
      <c r="E21" t="s">
        <v>16</v>
      </c>
      <c r="G21" s="33" t="s">
        <v>33</v>
      </c>
      <c r="I21" s="4" t="str">
        <f>HYPERLINK("https://reklamanataliak.atlassian.net/people/70121:bb60bde1-ecc7-4302-95a8-60f6c4c5bb0e", "Emily Johnson")</f>
        <v>Emily Johnson</v>
      </c>
      <c r="K21" s="7" t="s">
        <v>26</v>
      </c>
      <c r="L21" s="8" t="s">
        <v>18</v>
      </c>
      <c r="M21" s="6">
        <v>3.4722222222222224E-4</v>
      </c>
      <c r="N21" t="s">
        <v>34</v>
      </c>
    </row>
    <row r="22" spans="1:16" ht="15.6" x14ac:dyDescent="0.3">
      <c r="A22" s="31">
        <v>46107.49417824074</v>
      </c>
      <c r="B22" t="s">
        <v>24</v>
      </c>
      <c r="C22" s="4" t="str">
        <f t="shared" si="0"/>
        <v>SUP-37</v>
      </c>
      <c r="E22" t="s">
        <v>16</v>
      </c>
      <c r="G22" s="33" t="s">
        <v>33</v>
      </c>
      <c r="I22" s="4" t="str">
        <f>HYPERLINK("https://reklamanataliak.atlassian.net/people/70121:bb60bde1-ecc7-4302-95a8-60f6c4c5bb0e", "Emily Johnson")</f>
        <v>Emily Johnson</v>
      </c>
      <c r="K22" t="s">
        <v>26</v>
      </c>
      <c r="N22" s="7" t="s">
        <v>27</v>
      </c>
      <c r="O22" s="8" t="s">
        <v>34</v>
      </c>
      <c r="P22" s="6">
        <v>3.0092592592592595E-4</v>
      </c>
    </row>
    <row r="23" spans="1:16" ht="15.6" x14ac:dyDescent="0.3">
      <c r="A23" s="32">
        <v>46107.493877314817</v>
      </c>
      <c r="B23" s="9" t="s">
        <v>24</v>
      </c>
      <c r="C23" s="10" t="str">
        <f t="shared" si="0"/>
        <v>SUP-37</v>
      </c>
      <c r="D23" s="9"/>
      <c r="E23" s="9" t="s">
        <v>16</v>
      </c>
      <c r="F23" s="9"/>
      <c r="G23" s="37" t="s">
        <v>33</v>
      </c>
      <c r="H23" s="9"/>
      <c r="I23" s="10" t="str">
        <f>HYPERLINK("https://reklamanataliak.atlassian.net/people/70121:bb60bde1-ecc7-4302-95a8-60f6c4c5bb0e", "Emily Johnson")</f>
        <v>Emily Johnson</v>
      </c>
      <c r="J23" s="9"/>
      <c r="K23" s="9" t="s">
        <v>26</v>
      </c>
      <c r="L23" s="9"/>
      <c r="M23" s="9"/>
      <c r="N23" s="9" t="s">
        <v>27</v>
      </c>
      <c r="O23" s="9"/>
      <c r="P23" s="9"/>
    </row>
  </sheetData>
  <pageMargins left="0.7" right="0.7" top="0.75" bottom="0.75" header="0.3" footer="0.3"/>
  <pageSetup paperSize="9" orientation="portrait" r:id="rId1"/>
  <ignoredErrors>
    <ignoredError sqref="A1:P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.59765625" customWidth="1"/>
    <col min="2" max="7" width="15.59765625" customWidth="1"/>
    <col min="8" max="8" width="16.59765625" customWidth="1"/>
  </cols>
  <sheetData>
    <row r="1" spans="1:8" ht="15.6" x14ac:dyDescent="0.3">
      <c r="A1" s="11" t="s">
        <v>35</v>
      </c>
      <c r="B1" s="12" t="s">
        <v>2</v>
      </c>
      <c r="C1" s="12" t="s">
        <v>4</v>
      </c>
      <c r="D1" s="12" t="s">
        <v>6</v>
      </c>
      <c r="E1" s="12" t="s">
        <v>8</v>
      </c>
      <c r="F1" s="12" t="s">
        <v>10</v>
      </c>
      <c r="G1" s="12" t="s">
        <v>13</v>
      </c>
      <c r="H1" s="12" t="s">
        <v>36</v>
      </c>
    </row>
    <row r="2" spans="1:8" ht="15.6" x14ac:dyDescent="0.3">
      <c r="A2" s="13" t="str">
        <f>HYPERLINK("https://reklamanataliak.atlassian.net/browse/SUP-32", "SUP-32")</f>
        <v>SUP-32</v>
      </c>
      <c r="B2" s="14">
        <v>0</v>
      </c>
      <c r="C2" s="14">
        <v>0</v>
      </c>
      <c r="D2" s="14">
        <v>0</v>
      </c>
      <c r="E2" s="15">
        <v>1</v>
      </c>
      <c r="F2" s="14">
        <v>0</v>
      </c>
      <c r="G2" s="14">
        <v>0</v>
      </c>
      <c r="H2" s="16">
        <v>1</v>
      </c>
    </row>
    <row r="3" spans="1:8" ht="15.6" x14ac:dyDescent="0.3">
      <c r="A3" s="13" t="str">
        <f>HYPERLINK("https://reklamanataliak.atlassian.net/browse/SUP-28", "SUP-28")</f>
        <v>SUP-28</v>
      </c>
      <c r="B3" s="14">
        <v>0</v>
      </c>
      <c r="C3" s="14">
        <v>0</v>
      </c>
      <c r="D3" s="14">
        <v>0</v>
      </c>
      <c r="E3" s="15">
        <v>2</v>
      </c>
      <c r="F3" s="14">
        <v>0</v>
      </c>
      <c r="G3" s="15">
        <v>1</v>
      </c>
      <c r="H3" s="16">
        <v>3</v>
      </c>
    </row>
    <row r="4" spans="1:8" ht="15.6" x14ac:dyDescent="0.3">
      <c r="A4" s="13" t="str">
        <f>HYPERLINK("https://reklamanataliak.atlassian.net/browse/SUP-45", "SUP-45")</f>
        <v>SUP-45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6">
        <v>0</v>
      </c>
    </row>
    <row r="5" spans="1:8" ht="15.6" x14ac:dyDescent="0.3">
      <c r="A5" s="13" t="str">
        <f>HYPERLINK("https://reklamanataliak.atlassian.net/browse/SUP-36", "SUP-36")</f>
        <v>SUP-36</v>
      </c>
      <c r="B5" s="14">
        <v>0</v>
      </c>
      <c r="C5" s="14">
        <v>0</v>
      </c>
      <c r="D5" s="14">
        <v>0</v>
      </c>
      <c r="E5" s="14">
        <v>0</v>
      </c>
      <c r="F5" s="15">
        <v>2</v>
      </c>
      <c r="G5" s="14">
        <v>0</v>
      </c>
      <c r="H5" s="16">
        <v>2</v>
      </c>
    </row>
    <row r="6" spans="1:8" ht="15.6" x14ac:dyDescent="0.3">
      <c r="A6" s="13" t="str">
        <f>HYPERLINK("https://reklamanataliak.atlassian.net/browse/SUP-35", "SUP-35")</f>
        <v>SUP-35</v>
      </c>
      <c r="B6" s="14">
        <v>0</v>
      </c>
      <c r="C6" s="14">
        <v>0</v>
      </c>
      <c r="D6" s="14">
        <v>0</v>
      </c>
      <c r="E6" s="15">
        <v>3</v>
      </c>
      <c r="F6" s="14">
        <v>0</v>
      </c>
      <c r="G6" s="14">
        <v>0</v>
      </c>
      <c r="H6" s="16">
        <v>3</v>
      </c>
    </row>
    <row r="7" spans="1:8" ht="15.6" x14ac:dyDescent="0.3">
      <c r="A7" s="13" t="str">
        <f>HYPERLINK("https://reklamanataliak.atlassian.net/browse/SUP-37", "SUP-37")</f>
        <v>SUP-37</v>
      </c>
      <c r="B7" s="14">
        <v>0</v>
      </c>
      <c r="C7" s="14">
        <v>0</v>
      </c>
      <c r="D7" s="14">
        <v>0</v>
      </c>
      <c r="E7" s="15">
        <v>2</v>
      </c>
      <c r="F7" s="15">
        <v>1</v>
      </c>
      <c r="G7" s="15">
        <v>1</v>
      </c>
      <c r="H7" s="16">
        <v>4</v>
      </c>
    </row>
    <row r="8" spans="1:8" ht="15.6" x14ac:dyDescent="0.3">
      <c r="A8" s="11" t="s">
        <v>36</v>
      </c>
      <c r="B8" s="16">
        <v>0</v>
      </c>
      <c r="C8" s="16">
        <v>0</v>
      </c>
      <c r="D8" s="16">
        <v>0</v>
      </c>
      <c r="E8" s="16">
        <v>8</v>
      </c>
      <c r="F8" s="16">
        <v>3</v>
      </c>
      <c r="G8" s="16">
        <v>2</v>
      </c>
      <c r="H8" s="16">
        <v>13</v>
      </c>
    </row>
  </sheetData>
  <pageMargins left="0.7" right="0.7" top="0.75" bottom="0.75" header="0.3" footer="0.3"/>
  <ignoredErrors>
    <ignoredError sqref="A1:H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"/>
  <sheetViews>
    <sheetView workbookViewId="0">
      <pane xSplit="1" ySplit="2" topLeftCell="B3" activePane="bottomRight" state="frozen"/>
      <selection pane="topRight"/>
      <selection pane="bottomLeft"/>
      <selection pane="bottomRight" activeCell="K18" sqref="K18"/>
    </sheetView>
  </sheetViews>
  <sheetFormatPr defaultRowHeight="14.4" x14ac:dyDescent="0.3"/>
  <cols>
    <col min="1" max="1" width="10" customWidth="1"/>
    <col min="2" max="2" width="10.69921875" customWidth="1"/>
    <col min="3" max="3" width="12.8984375" customWidth="1"/>
    <col min="4" max="4" width="10.796875" customWidth="1"/>
    <col min="5" max="5" width="11.796875" customWidth="1"/>
    <col min="6" max="6" width="10" customWidth="1"/>
    <col min="7" max="7" width="10.69921875" customWidth="1"/>
    <col min="8" max="8" width="8.796875" customWidth="1"/>
    <col min="9" max="9" width="8.09765625" customWidth="1"/>
    <col min="10" max="11" width="8.5" customWidth="1"/>
    <col min="12" max="12" width="9.3984375" customWidth="1"/>
    <col min="13" max="13" width="8.59765625" customWidth="1"/>
    <col min="14" max="14" width="9.69921875" customWidth="1"/>
    <col min="15" max="15" width="8.796875" customWidth="1"/>
    <col min="16" max="16" width="9.09765625" customWidth="1"/>
    <col min="17" max="17" width="10.09765625" customWidth="1"/>
    <col min="18" max="18" width="9" customWidth="1"/>
    <col min="19" max="19" width="10" customWidth="1"/>
  </cols>
  <sheetData>
    <row r="1" spans="1:19" ht="15.6" x14ac:dyDescent="0.3">
      <c r="A1" s="17"/>
      <c r="B1" s="28" t="s">
        <v>4</v>
      </c>
      <c r="C1" s="28"/>
      <c r="D1" s="29"/>
      <c r="E1" s="18" t="s">
        <v>6</v>
      </c>
      <c r="F1" s="28" t="s">
        <v>8</v>
      </c>
      <c r="G1" s="28"/>
      <c r="H1" s="28"/>
      <c r="I1" s="28"/>
      <c r="J1" s="29"/>
      <c r="K1" s="28" t="s">
        <v>10</v>
      </c>
      <c r="L1" s="28"/>
      <c r="M1" s="28"/>
      <c r="N1" s="29"/>
      <c r="O1" s="28" t="s">
        <v>13</v>
      </c>
      <c r="P1" s="28"/>
      <c r="Q1" s="28"/>
      <c r="R1" s="28"/>
      <c r="S1" s="29"/>
    </row>
    <row r="2" spans="1:19" s="33" customFormat="1" ht="31.2" x14ac:dyDescent="0.3">
      <c r="A2" s="38" t="s">
        <v>35</v>
      </c>
      <c r="B2" s="39" t="s">
        <v>16</v>
      </c>
      <c r="C2" s="39" t="s">
        <v>28</v>
      </c>
      <c r="D2" s="40" t="s">
        <v>37</v>
      </c>
      <c r="E2" s="40" t="s">
        <v>38</v>
      </c>
      <c r="F2" s="39" t="s">
        <v>20</v>
      </c>
      <c r="G2" s="39" t="s">
        <v>24</v>
      </c>
      <c r="H2" s="39" t="s">
        <v>39</v>
      </c>
      <c r="I2" s="39" t="s">
        <v>32</v>
      </c>
      <c r="J2" s="40" t="s">
        <v>37</v>
      </c>
      <c r="K2" s="39" t="s">
        <v>30</v>
      </c>
      <c r="L2" s="39" t="s">
        <v>18</v>
      </c>
      <c r="M2" s="39" t="s">
        <v>26</v>
      </c>
      <c r="N2" s="40" t="s">
        <v>37</v>
      </c>
      <c r="O2" s="39" t="s">
        <v>34</v>
      </c>
      <c r="P2" s="39" t="s">
        <v>23</v>
      </c>
      <c r="Q2" s="39" t="s">
        <v>27</v>
      </c>
      <c r="R2" s="39" t="s">
        <v>19</v>
      </c>
      <c r="S2" s="40" t="s">
        <v>37</v>
      </c>
    </row>
    <row r="3" spans="1:19" ht="15.6" x14ac:dyDescent="0.3">
      <c r="A3" s="19" t="str">
        <f>HYPERLINK("https://reklamanataliak.atlassian.net/browse/SUP-32", "SUP-32")</f>
        <v>SUP-32</v>
      </c>
      <c r="B3" s="20">
        <v>1</v>
      </c>
      <c r="C3" s="21">
        <v>0</v>
      </c>
      <c r="D3" s="22">
        <v>1</v>
      </c>
      <c r="E3" s="23" t="s">
        <v>40</v>
      </c>
      <c r="F3" s="20">
        <v>0.48891203703703701</v>
      </c>
      <c r="G3" s="21">
        <v>0</v>
      </c>
      <c r="H3" s="20">
        <v>0.51109953703703703</v>
      </c>
      <c r="I3" s="21">
        <v>0</v>
      </c>
      <c r="J3" s="22">
        <v>1.000011574074074</v>
      </c>
      <c r="K3" s="21">
        <v>0</v>
      </c>
      <c r="L3" s="20">
        <v>1</v>
      </c>
      <c r="M3" s="21">
        <v>0</v>
      </c>
      <c r="N3" s="22">
        <v>1</v>
      </c>
      <c r="O3" s="21">
        <v>0</v>
      </c>
      <c r="P3" s="21">
        <v>0</v>
      </c>
      <c r="Q3" s="21">
        <v>0</v>
      </c>
      <c r="R3" s="20">
        <v>1</v>
      </c>
      <c r="S3" s="22">
        <v>1</v>
      </c>
    </row>
    <row r="4" spans="1:19" ht="15.6" x14ac:dyDescent="0.3">
      <c r="A4" s="19" t="str">
        <f>HYPERLINK("https://reklamanataliak.atlassian.net/browse/SUP-28", "SUP-28")</f>
        <v>SUP-28</v>
      </c>
      <c r="B4" s="20">
        <v>1</v>
      </c>
      <c r="C4" s="21">
        <v>0</v>
      </c>
      <c r="D4" s="22">
        <v>1</v>
      </c>
      <c r="E4" s="23" t="s">
        <v>40</v>
      </c>
      <c r="F4" s="20">
        <v>8.2060185185185187E-3</v>
      </c>
      <c r="G4" s="20">
        <v>0.49187500000000001</v>
      </c>
      <c r="H4" s="20">
        <v>0.49993055555555554</v>
      </c>
      <c r="I4" s="21">
        <v>0</v>
      </c>
      <c r="J4" s="22">
        <v>1.000011574074074</v>
      </c>
      <c r="K4" s="21">
        <v>0</v>
      </c>
      <c r="L4" s="20">
        <v>1</v>
      </c>
      <c r="M4" s="21">
        <v>0</v>
      </c>
      <c r="N4" s="22">
        <v>1</v>
      </c>
      <c r="O4" s="21">
        <v>0</v>
      </c>
      <c r="P4" s="20">
        <v>0.50806712962962963</v>
      </c>
      <c r="Q4" s="21">
        <v>0</v>
      </c>
      <c r="R4" s="20">
        <v>0.49194444444444446</v>
      </c>
      <c r="S4" s="22">
        <v>1.000011574074074</v>
      </c>
    </row>
    <row r="5" spans="1:19" ht="15.6" x14ac:dyDescent="0.3">
      <c r="A5" s="19" t="str">
        <f>HYPERLINK("https://reklamanataliak.atlassian.net/browse/SUP-45", "SUP-45")</f>
        <v>SUP-45</v>
      </c>
      <c r="B5" s="20">
        <v>0.48482638888888885</v>
      </c>
      <c r="C5" s="21">
        <v>0</v>
      </c>
      <c r="D5" s="22">
        <v>0.48482638888888885</v>
      </c>
      <c r="E5" s="23" t="s">
        <v>40</v>
      </c>
      <c r="F5" s="20">
        <v>0.48482638888888885</v>
      </c>
      <c r="G5" s="21">
        <v>0</v>
      </c>
      <c r="H5" s="21">
        <v>0</v>
      </c>
      <c r="I5" s="21">
        <v>0</v>
      </c>
      <c r="J5" s="22">
        <v>0.48482638888888885</v>
      </c>
      <c r="K5" s="21">
        <v>0</v>
      </c>
      <c r="L5" s="21">
        <v>0</v>
      </c>
      <c r="M5" s="20">
        <v>0.48482638888888885</v>
      </c>
      <c r="N5" s="22">
        <v>0.48482638888888885</v>
      </c>
      <c r="O5" s="21">
        <v>0</v>
      </c>
      <c r="P5" s="21">
        <v>0</v>
      </c>
      <c r="Q5" s="20">
        <v>0.48482638888888885</v>
      </c>
      <c r="R5" s="21">
        <v>0</v>
      </c>
      <c r="S5" s="22">
        <v>0.48482638888888885</v>
      </c>
    </row>
    <row r="6" spans="1:19" ht="15.6" x14ac:dyDescent="0.3">
      <c r="A6" s="19" t="str">
        <f>HYPERLINK("https://reklamanataliak.atlassian.net/browse/SUP-36", "SUP-36")</f>
        <v>SUP-36</v>
      </c>
      <c r="B6" s="21">
        <v>0</v>
      </c>
      <c r="C6" s="20">
        <v>0.5069907407407408</v>
      </c>
      <c r="D6" s="22">
        <v>0.5069907407407408</v>
      </c>
      <c r="E6" s="23" t="s">
        <v>40</v>
      </c>
      <c r="F6" s="21">
        <v>0</v>
      </c>
      <c r="G6" s="20">
        <v>0.5069907407407408</v>
      </c>
      <c r="H6" s="21">
        <v>0</v>
      </c>
      <c r="I6" s="21">
        <v>0</v>
      </c>
      <c r="J6" s="22">
        <v>0.5069907407407408</v>
      </c>
      <c r="K6" s="20">
        <v>0.49459490740740741</v>
      </c>
      <c r="L6" s="20">
        <v>4.6296296296296294E-5</v>
      </c>
      <c r="M6" s="20">
        <v>1.2349537037037039E-2</v>
      </c>
      <c r="N6" s="22">
        <v>0.5069907407407408</v>
      </c>
      <c r="O6" s="21">
        <v>0</v>
      </c>
      <c r="P6" s="21">
        <v>0</v>
      </c>
      <c r="Q6" s="20">
        <v>0.5069907407407408</v>
      </c>
      <c r="R6" s="21">
        <v>0</v>
      </c>
      <c r="S6" s="22">
        <v>0.5069907407407408</v>
      </c>
    </row>
    <row r="7" spans="1:19" ht="15.6" x14ac:dyDescent="0.3">
      <c r="A7" s="19" t="str">
        <f>HYPERLINK("https://reklamanataliak.atlassian.net/browse/SUP-35", "SUP-35")</f>
        <v>SUP-35</v>
      </c>
      <c r="B7" s="21">
        <v>0</v>
      </c>
      <c r="C7" s="20">
        <v>1</v>
      </c>
      <c r="D7" s="22">
        <v>1</v>
      </c>
      <c r="E7" s="23" t="s">
        <v>40</v>
      </c>
      <c r="F7" s="20">
        <v>2.7777777777777778E-4</v>
      </c>
      <c r="G7" s="20">
        <v>5.7870370370370366E-5</v>
      </c>
      <c r="H7" s="20">
        <v>0.50831018518518523</v>
      </c>
      <c r="I7" s="20">
        <v>0.49137731481481484</v>
      </c>
      <c r="J7" s="22">
        <v>1.0000231481481481</v>
      </c>
      <c r="K7" s="21">
        <v>0</v>
      </c>
      <c r="L7" s="20">
        <v>1</v>
      </c>
      <c r="M7" s="21">
        <v>0</v>
      </c>
      <c r="N7" s="22">
        <v>1</v>
      </c>
      <c r="O7" s="21">
        <v>0</v>
      </c>
      <c r="P7" s="21">
        <v>0</v>
      </c>
      <c r="Q7" s="20">
        <v>1</v>
      </c>
      <c r="R7" s="21">
        <v>0</v>
      </c>
      <c r="S7" s="22">
        <v>1</v>
      </c>
    </row>
    <row r="8" spans="1:19" ht="15.6" x14ac:dyDescent="0.3">
      <c r="A8" s="19" t="str">
        <f>HYPERLINK("https://reklamanataliak.atlassian.net/browse/SUP-37", "SUP-37")</f>
        <v>SUP-37</v>
      </c>
      <c r="B8" s="20">
        <v>0.50612268518518522</v>
      </c>
      <c r="C8" s="21">
        <v>0</v>
      </c>
      <c r="D8" s="22">
        <v>0.50612268518518522</v>
      </c>
      <c r="E8" s="23" t="s">
        <v>40</v>
      </c>
      <c r="F8" s="20">
        <v>2.8935185185185189E-4</v>
      </c>
      <c r="G8" s="20">
        <v>4.6527777777777774E-3</v>
      </c>
      <c r="H8" s="20">
        <v>0.50119212962962967</v>
      </c>
      <c r="I8" s="21">
        <v>0</v>
      </c>
      <c r="J8" s="22">
        <v>0.50613425925925926</v>
      </c>
      <c r="K8" s="21">
        <v>0</v>
      </c>
      <c r="L8" s="20">
        <v>0.50577546296296305</v>
      </c>
      <c r="M8" s="20">
        <v>3.4722222222222224E-4</v>
      </c>
      <c r="N8" s="22">
        <v>0.50612268518518522</v>
      </c>
      <c r="O8" s="20">
        <v>0.50582175925925921</v>
      </c>
      <c r="P8" s="21">
        <v>0</v>
      </c>
      <c r="Q8" s="20">
        <v>3.0092592592592595E-4</v>
      </c>
      <c r="R8" s="21">
        <v>0</v>
      </c>
      <c r="S8" s="22">
        <v>0.50612268518518522</v>
      </c>
    </row>
  </sheetData>
  <mergeCells count="4">
    <mergeCell ref="B1:D1"/>
    <mergeCell ref="F1:J1"/>
    <mergeCell ref="K1:N1"/>
    <mergeCell ref="O1:S1"/>
  </mergeCells>
  <pageMargins left="0.7" right="0.7" top="0.75" bottom="0.75" header="0.3" footer="0.3"/>
  <ignoredErrors>
    <ignoredError sqref="A1:S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8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N14" sqref="N14"/>
    </sheetView>
  </sheetViews>
  <sheetFormatPr defaultRowHeight="14.4" x14ac:dyDescent="0.3"/>
  <cols>
    <col min="1" max="1" width="9.8984375" customWidth="1"/>
    <col min="2" max="2" width="7.69921875" customWidth="1"/>
    <col min="3" max="3" width="7.5" customWidth="1"/>
    <col min="4" max="4" width="8.3984375" customWidth="1"/>
    <col min="5" max="5" width="13.5" customWidth="1"/>
    <col min="6" max="6" width="10.296875" customWidth="1"/>
    <col min="7" max="7" width="10.09765625" customWidth="1"/>
    <col min="8" max="8" width="8.19921875" customWidth="1"/>
    <col min="9" max="9" width="8.296875" customWidth="1"/>
    <col min="10" max="10" width="8.5" customWidth="1"/>
    <col min="11" max="11" width="8" customWidth="1"/>
    <col min="12" max="12" width="10.69921875" customWidth="1"/>
    <col min="13" max="13" width="9.5" customWidth="1"/>
    <col min="14" max="14" width="8.19921875" customWidth="1"/>
    <col min="15" max="15" width="9.296875" customWidth="1"/>
    <col min="16" max="16" width="7.8984375" customWidth="1"/>
    <col min="17" max="17" width="7.796875" customWidth="1"/>
    <col min="18" max="18" width="7.8984375" customWidth="1"/>
    <col min="19" max="19" width="9.8984375" customWidth="1"/>
  </cols>
  <sheetData>
    <row r="1" spans="1:19" ht="15.6" x14ac:dyDescent="0.3">
      <c r="A1" s="17"/>
      <c r="B1" s="28" t="s">
        <v>4</v>
      </c>
      <c r="C1" s="28"/>
      <c r="D1" s="29"/>
      <c r="E1" s="18" t="s">
        <v>6</v>
      </c>
      <c r="F1" s="28" t="s">
        <v>8</v>
      </c>
      <c r="G1" s="28"/>
      <c r="H1" s="28"/>
      <c r="I1" s="28"/>
      <c r="J1" s="29"/>
      <c r="K1" s="28" t="s">
        <v>10</v>
      </c>
      <c r="L1" s="28"/>
      <c r="M1" s="28"/>
      <c r="N1" s="29"/>
      <c r="O1" s="28" t="s">
        <v>13</v>
      </c>
      <c r="P1" s="28"/>
      <c r="Q1" s="28"/>
      <c r="R1" s="28"/>
      <c r="S1" s="29"/>
    </row>
    <row r="2" spans="1:19" s="33" customFormat="1" ht="31.2" x14ac:dyDescent="0.3">
      <c r="A2" s="38" t="s">
        <v>35</v>
      </c>
      <c r="B2" s="39" t="s">
        <v>16</v>
      </c>
      <c r="C2" s="39" t="s">
        <v>28</v>
      </c>
      <c r="D2" s="40" t="s">
        <v>37</v>
      </c>
      <c r="E2" s="40" t="s">
        <v>38</v>
      </c>
      <c r="F2" s="39" t="s">
        <v>20</v>
      </c>
      <c r="G2" s="39" t="s">
        <v>24</v>
      </c>
      <c r="H2" s="39" t="s">
        <v>39</v>
      </c>
      <c r="I2" s="39" t="s">
        <v>32</v>
      </c>
      <c r="J2" s="40" t="s">
        <v>37</v>
      </c>
      <c r="K2" s="39" t="s">
        <v>30</v>
      </c>
      <c r="L2" s="39" t="s">
        <v>18</v>
      </c>
      <c r="M2" s="39" t="s">
        <v>26</v>
      </c>
      <c r="N2" s="40" t="s">
        <v>37</v>
      </c>
      <c r="O2" s="39" t="s">
        <v>34</v>
      </c>
      <c r="P2" s="39" t="s">
        <v>23</v>
      </c>
      <c r="Q2" s="39" t="s">
        <v>27</v>
      </c>
      <c r="R2" s="39" t="s">
        <v>19</v>
      </c>
      <c r="S2" s="40" t="s">
        <v>37</v>
      </c>
    </row>
    <row r="3" spans="1:19" ht="15.6" x14ac:dyDescent="0.3">
      <c r="A3" s="19" t="str">
        <f>HYPERLINK("https://reklamanataliak.atlassian.net/browse/SUP-32", "SUP-32")</f>
        <v>SUP-32</v>
      </c>
      <c r="B3" s="15">
        <v>1</v>
      </c>
      <c r="C3" s="14">
        <v>0</v>
      </c>
      <c r="D3" s="24">
        <v>1</v>
      </c>
      <c r="E3" s="23" t="s">
        <v>40</v>
      </c>
      <c r="F3" s="15">
        <v>1</v>
      </c>
      <c r="G3" s="14">
        <v>0</v>
      </c>
      <c r="H3" s="15">
        <v>1</v>
      </c>
      <c r="I3" s="14">
        <v>0</v>
      </c>
      <c r="J3" s="24">
        <v>2</v>
      </c>
      <c r="K3" s="14">
        <v>0</v>
      </c>
      <c r="L3" s="15">
        <v>1</v>
      </c>
      <c r="M3" s="14">
        <v>0</v>
      </c>
      <c r="N3" s="24">
        <v>1</v>
      </c>
      <c r="O3" s="14">
        <v>0</v>
      </c>
      <c r="P3" s="14">
        <v>0</v>
      </c>
      <c r="Q3" s="14">
        <v>0</v>
      </c>
      <c r="R3" s="15">
        <v>1</v>
      </c>
      <c r="S3" s="24">
        <v>1</v>
      </c>
    </row>
    <row r="4" spans="1:19" ht="15.6" x14ac:dyDescent="0.3">
      <c r="A4" s="19" t="str">
        <f>HYPERLINK("https://reklamanataliak.atlassian.net/browse/SUP-28", "SUP-28")</f>
        <v>SUP-28</v>
      </c>
      <c r="B4" s="15">
        <v>1</v>
      </c>
      <c r="C4" s="14">
        <v>0</v>
      </c>
      <c r="D4" s="24">
        <v>1</v>
      </c>
      <c r="E4" s="23" t="s">
        <v>40</v>
      </c>
      <c r="F4" s="15">
        <v>1</v>
      </c>
      <c r="G4" s="15">
        <v>1</v>
      </c>
      <c r="H4" s="15">
        <v>1</v>
      </c>
      <c r="I4" s="14">
        <v>0</v>
      </c>
      <c r="J4" s="24">
        <v>3</v>
      </c>
      <c r="K4" s="14">
        <v>0</v>
      </c>
      <c r="L4" s="15">
        <v>1</v>
      </c>
      <c r="M4" s="14">
        <v>0</v>
      </c>
      <c r="N4" s="24">
        <v>1</v>
      </c>
      <c r="O4" s="14">
        <v>0</v>
      </c>
      <c r="P4" s="15">
        <v>1</v>
      </c>
      <c r="Q4" s="14">
        <v>0</v>
      </c>
      <c r="R4" s="15">
        <v>1</v>
      </c>
      <c r="S4" s="24">
        <v>2</v>
      </c>
    </row>
    <row r="5" spans="1:19" ht="15.6" x14ac:dyDescent="0.3">
      <c r="A5" s="19" t="str">
        <f>HYPERLINK("https://reklamanataliak.atlassian.net/browse/SUP-45", "SUP-45")</f>
        <v>SUP-45</v>
      </c>
      <c r="B5" s="15">
        <v>1</v>
      </c>
      <c r="C5" s="14">
        <v>0</v>
      </c>
      <c r="D5" s="24">
        <v>1</v>
      </c>
      <c r="E5" s="23" t="s">
        <v>40</v>
      </c>
      <c r="F5" s="15">
        <v>1</v>
      </c>
      <c r="G5" s="14">
        <v>0</v>
      </c>
      <c r="H5" s="14">
        <v>0</v>
      </c>
      <c r="I5" s="14">
        <v>0</v>
      </c>
      <c r="J5" s="24">
        <v>1</v>
      </c>
      <c r="K5" s="14">
        <v>0</v>
      </c>
      <c r="L5" s="14">
        <v>0</v>
      </c>
      <c r="M5" s="15">
        <v>1</v>
      </c>
      <c r="N5" s="24">
        <v>1</v>
      </c>
      <c r="O5" s="14">
        <v>0</v>
      </c>
      <c r="P5" s="14">
        <v>0</v>
      </c>
      <c r="Q5" s="15">
        <v>1</v>
      </c>
      <c r="R5" s="14">
        <v>0</v>
      </c>
      <c r="S5" s="24">
        <v>1</v>
      </c>
    </row>
    <row r="6" spans="1:19" ht="15.6" x14ac:dyDescent="0.3">
      <c r="A6" s="19" t="str">
        <f>HYPERLINK("https://reklamanataliak.atlassian.net/browse/SUP-36", "SUP-36")</f>
        <v>SUP-36</v>
      </c>
      <c r="B6" s="14">
        <v>0</v>
      </c>
      <c r="C6" s="15">
        <v>1</v>
      </c>
      <c r="D6" s="24">
        <v>1</v>
      </c>
      <c r="E6" s="23" t="s">
        <v>40</v>
      </c>
      <c r="F6" s="14">
        <v>0</v>
      </c>
      <c r="G6" s="15">
        <v>1</v>
      </c>
      <c r="H6" s="14">
        <v>0</v>
      </c>
      <c r="I6" s="14">
        <v>0</v>
      </c>
      <c r="J6" s="24">
        <v>1</v>
      </c>
      <c r="K6" s="15">
        <v>1</v>
      </c>
      <c r="L6" s="15">
        <v>1</v>
      </c>
      <c r="M6" s="15">
        <v>1</v>
      </c>
      <c r="N6" s="24">
        <v>3</v>
      </c>
      <c r="O6" s="14">
        <v>0</v>
      </c>
      <c r="P6" s="14">
        <v>0</v>
      </c>
      <c r="Q6" s="15">
        <v>1</v>
      </c>
      <c r="R6" s="14">
        <v>0</v>
      </c>
      <c r="S6" s="24">
        <v>1</v>
      </c>
    </row>
    <row r="7" spans="1:19" ht="15.6" x14ac:dyDescent="0.3">
      <c r="A7" s="19" t="str">
        <f>HYPERLINK("https://reklamanataliak.atlassian.net/browse/SUP-35", "SUP-35")</f>
        <v>SUP-35</v>
      </c>
      <c r="B7" s="14">
        <v>0</v>
      </c>
      <c r="C7" s="15">
        <v>1</v>
      </c>
      <c r="D7" s="24">
        <v>1</v>
      </c>
      <c r="E7" s="23" t="s">
        <v>40</v>
      </c>
      <c r="F7" s="15">
        <v>1</v>
      </c>
      <c r="G7" s="15">
        <v>1</v>
      </c>
      <c r="H7" s="15">
        <v>1</v>
      </c>
      <c r="I7" s="15">
        <v>1</v>
      </c>
      <c r="J7" s="24">
        <v>4</v>
      </c>
      <c r="K7" s="14">
        <v>0</v>
      </c>
      <c r="L7" s="15">
        <v>1</v>
      </c>
      <c r="M7" s="14">
        <v>0</v>
      </c>
      <c r="N7" s="24">
        <v>1</v>
      </c>
      <c r="O7" s="14">
        <v>0</v>
      </c>
      <c r="P7" s="14">
        <v>0</v>
      </c>
      <c r="Q7" s="15">
        <v>1</v>
      </c>
      <c r="R7" s="14">
        <v>0</v>
      </c>
      <c r="S7" s="24">
        <v>1</v>
      </c>
    </row>
    <row r="8" spans="1:19" ht="15.6" x14ac:dyDescent="0.3">
      <c r="A8" s="19" t="str">
        <f>HYPERLINK("https://reklamanataliak.atlassian.net/browse/SUP-37", "SUP-37")</f>
        <v>SUP-37</v>
      </c>
      <c r="B8" s="15">
        <v>1</v>
      </c>
      <c r="C8" s="14">
        <v>0</v>
      </c>
      <c r="D8" s="24">
        <v>1</v>
      </c>
      <c r="E8" s="23" t="s">
        <v>40</v>
      </c>
      <c r="F8" s="15">
        <v>1</v>
      </c>
      <c r="G8" s="15">
        <v>1</v>
      </c>
      <c r="H8" s="15">
        <v>1</v>
      </c>
      <c r="I8" s="14">
        <v>0</v>
      </c>
      <c r="J8" s="24">
        <v>3</v>
      </c>
      <c r="K8" s="14">
        <v>0</v>
      </c>
      <c r="L8" s="15">
        <v>1</v>
      </c>
      <c r="M8" s="15">
        <v>1</v>
      </c>
      <c r="N8" s="24">
        <v>2</v>
      </c>
      <c r="O8" s="15">
        <v>1</v>
      </c>
      <c r="P8" s="14">
        <v>0</v>
      </c>
      <c r="Q8" s="15">
        <v>1</v>
      </c>
      <c r="R8" s="14">
        <v>0</v>
      </c>
      <c r="S8" s="24">
        <v>2</v>
      </c>
    </row>
  </sheetData>
  <mergeCells count="4">
    <mergeCell ref="B1:D1"/>
    <mergeCell ref="F1:J1"/>
    <mergeCell ref="K1:N1"/>
    <mergeCell ref="O1:S1"/>
  </mergeCells>
  <pageMargins left="0.7" right="0.7" top="0.75" bottom="0.75" header="0.3" footer="0.3"/>
  <ignoredErrors>
    <ignoredError sqref="A1:S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25.59765625" customWidth="1"/>
    <col min="2" max="2" width="50.59765625" customWidth="1"/>
  </cols>
  <sheetData>
    <row r="1" spans="1:2" ht="15.6" x14ac:dyDescent="0.3">
      <c r="A1" s="25" t="s">
        <v>41</v>
      </c>
      <c r="B1" s="25" t="s">
        <v>42</v>
      </c>
    </row>
    <row r="2" spans="1:2" ht="15.6" x14ac:dyDescent="0.3">
      <c r="A2" s="26" t="s">
        <v>43</v>
      </c>
      <c r="B2" s="27" t="str">
        <f>HYPERLINK("https://reklamanataliak.atlassian.net", "reklamanataliak.atlassian.net")</f>
        <v>reklamanataliak.atlassian.net</v>
      </c>
    </row>
    <row r="3" spans="1:2" ht="15.6" x14ac:dyDescent="0.3">
      <c r="A3" s="26" t="s">
        <v>44</v>
      </c>
      <c r="B3" s="26" t="s">
        <v>45</v>
      </c>
    </row>
    <row r="4" spans="1:2" ht="15.6" x14ac:dyDescent="0.3">
      <c r="A4" s="26" t="s">
        <v>46</v>
      </c>
      <c r="B4" s="26" t="s">
        <v>24</v>
      </c>
    </row>
    <row r="5" spans="1:2" ht="15.6" x14ac:dyDescent="0.3">
      <c r="A5" s="26" t="s">
        <v>47</v>
      </c>
      <c r="B5" s="26" t="s">
        <v>48</v>
      </c>
    </row>
    <row r="6" spans="1:2" ht="15.6" x14ac:dyDescent="0.3">
      <c r="A6" s="26" t="s">
        <v>49</v>
      </c>
      <c r="B6" s="26" t="s">
        <v>50</v>
      </c>
    </row>
    <row r="7" spans="1:2" ht="15.6" x14ac:dyDescent="0.3">
      <c r="A7" s="26" t="s">
        <v>51</v>
      </c>
      <c r="B7" s="26" t="s">
        <v>52</v>
      </c>
    </row>
    <row r="8" spans="1:2" ht="15.6" x14ac:dyDescent="0.3">
      <c r="A8" s="26" t="s">
        <v>53</v>
      </c>
      <c r="B8" s="26" t="s">
        <v>54</v>
      </c>
    </row>
    <row r="9" spans="1:2" ht="15.6" x14ac:dyDescent="0.3">
      <c r="A9" s="26" t="s">
        <v>55</v>
      </c>
      <c r="B9" s="26" t="s">
        <v>56</v>
      </c>
    </row>
    <row r="10" spans="1:2" ht="15.6" x14ac:dyDescent="0.3">
      <c r="A10" s="26" t="s">
        <v>57</v>
      </c>
      <c r="B10" s="26" t="s">
        <v>56</v>
      </c>
    </row>
    <row r="11" spans="1:2" ht="31.2" x14ac:dyDescent="0.3">
      <c r="A11" s="26" t="s">
        <v>58</v>
      </c>
      <c r="B11" s="26" t="s">
        <v>59</v>
      </c>
    </row>
    <row r="12" spans="1:2" ht="15.6" x14ac:dyDescent="0.3">
      <c r="A12" s="26" t="s">
        <v>60</v>
      </c>
      <c r="B12" s="26" t="s">
        <v>61</v>
      </c>
    </row>
    <row r="13" spans="1:2" ht="15.6" x14ac:dyDescent="0.3">
      <c r="A13" s="26" t="s">
        <v>62</v>
      </c>
      <c r="B13" s="26" t="s">
        <v>61</v>
      </c>
    </row>
    <row r="14" spans="1:2" ht="15.6" x14ac:dyDescent="0.3">
      <c r="A14" s="26" t="s">
        <v>63</v>
      </c>
      <c r="B14" s="26" t="s">
        <v>64</v>
      </c>
    </row>
    <row r="15" spans="1:2" ht="15.6" x14ac:dyDescent="0.3">
      <c r="A15" s="26" t="s">
        <v>65</v>
      </c>
      <c r="B15" s="26" t="s">
        <v>66</v>
      </c>
    </row>
    <row r="16" spans="1:2" ht="15.6" x14ac:dyDescent="0.3">
      <c r="A16" s="26" t="s">
        <v>67</v>
      </c>
      <c r="B16" s="26" t="s">
        <v>68</v>
      </c>
    </row>
  </sheetData>
  <pageMargins left="0.7" right="0.7" top="0.75" bottom="0.75" header="0.3" footer="0.3"/>
  <ignoredErrors>
    <ignoredError sqref="A1:B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Field changes duration</vt:lpstr>
      <vt:lpstr>Field changes total count</vt:lpstr>
      <vt:lpstr>Time in field values</vt:lpstr>
      <vt:lpstr>Count of field values</vt:lpstr>
      <vt:lpstr>Export settings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Issue History SUPPORT [SUP] Report (24 Apr 26 12_14 PM)</dc:title>
  <dc:subject>IH Report</dc:subject>
  <dc:creator>SaaSJet</dc:creator>
  <cp:lastModifiedBy>user</cp:lastModifiedBy>
  <dcterms:created xsi:type="dcterms:W3CDTF">2026-04-24T09:14:26Z</dcterms:created>
  <dcterms:modified xsi:type="dcterms:W3CDTF">2026-04-24T09:20:31Z</dcterms:modified>
</cp:coreProperties>
</file>